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ryn Rawley\Desktop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Sheet1!$A$1:$AM$15</definedName>
  </definedNames>
  <calcPr calcId="152511"/>
</workbook>
</file>

<file path=xl/calcChain.xml><?xml version="1.0" encoding="utf-8"?>
<calcChain xmlns="http://schemas.openxmlformats.org/spreadsheetml/2006/main">
  <c r="Q13" i="1" l="1"/>
  <c r="T13" i="1" s="1"/>
  <c r="Q11" i="1"/>
  <c r="T11" i="1" s="1"/>
  <c r="Q9" i="1"/>
  <c r="T9" i="1"/>
  <c r="U9" i="1"/>
  <c r="AL9" i="1"/>
  <c r="AL13" i="1" l="1"/>
  <c r="U13" i="1"/>
  <c r="AL11" i="1"/>
  <c r="U11" i="1"/>
  <c r="Q14" i="1"/>
  <c r="T14" i="1" s="1"/>
  <c r="U14" i="1" l="1"/>
  <c r="AL14" i="1"/>
  <c r="Q4" i="1"/>
  <c r="T4" i="1" s="1"/>
  <c r="U4" i="1" s="1"/>
  <c r="Q5" i="1"/>
  <c r="T5" i="1"/>
  <c r="U5" i="1" s="1"/>
  <c r="Q6" i="1"/>
  <c r="T6" i="1"/>
  <c r="U6" i="1"/>
  <c r="Q7" i="1"/>
  <c r="T7" i="1"/>
  <c r="U7" i="1"/>
  <c r="Q8" i="1"/>
  <c r="T8" i="1" s="1"/>
  <c r="U8" i="1" s="1"/>
  <c r="Q10" i="1"/>
  <c r="T10" i="1"/>
  <c r="U10" i="1" s="1"/>
  <c r="Q12" i="1"/>
  <c r="T12" i="1"/>
  <c r="U12" i="1"/>
  <c r="Q15" i="1"/>
  <c r="T15" i="1"/>
  <c r="U15" i="1"/>
  <c r="AL15" i="1" l="1"/>
  <c r="AL12" i="1"/>
  <c r="AL10" i="1"/>
  <c r="AL8" i="1"/>
  <c r="AL7" i="1"/>
  <c r="AL6" i="1"/>
  <c r="AL5" i="1"/>
  <c r="AL4" i="1"/>
</calcChain>
</file>

<file path=xl/sharedStrings.xml><?xml version="1.0" encoding="utf-8"?>
<sst xmlns="http://schemas.openxmlformats.org/spreadsheetml/2006/main" count="117" uniqueCount="95">
  <si>
    <t>Test Plot #</t>
  </si>
  <si>
    <t>Analysis Lot #</t>
  </si>
  <si>
    <t>Crop Type</t>
  </si>
  <si>
    <t>Date Planted</t>
  </si>
  <si>
    <t>Drill Set</t>
  </si>
  <si>
    <t>Standability</t>
  </si>
  <si>
    <t>Leaf Width</t>
  </si>
  <si>
    <t>Head Date</t>
  </si>
  <si>
    <t>Harvest Date</t>
  </si>
  <si>
    <t>Harvest Height</t>
  </si>
  <si>
    <t>Plot Width</t>
  </si>
  <si>
    <t>Plot Length</t>
  </si>
  <si>
    <t>Harvest Weight</t>
  </si>
  <si>
    <t>T / A @65%</t>
  </si>
  <si>
    <t>T / A Dry Matter</t>
  </si>
  <si>
    <t>% Protein Dry Basis</t>
  </si>
  <si>
    <t>% Acid Det Fiber</t>
  </si>
  <si>
    <t>% Neut Det Fiber</t>
  </si>
  <si>
    <t>RFV</t>
  </si>
  <si>
    <t>NE / Lact</t>
  </si>
  <si>
    <t>Comments</t>
  </si>
  <si>
    <t>Brand / Variety</t>
  </si>
  <si>
    <t>Supplier</t>
  </si>
  <si>
    <t>Plot Acres Harvest</t>
  </si>
  <si>
    <t>Harvest Moist</t>
  </si>
  <si>
    <t>Height on 4/30</t>
  </si>
  <si>
    <t>% Soluble Protein</t>
  </si>
  <si>
    <t>RFQ</t>
  </si>
  <si>
    <t>% Lignin</t>
  </si>
  <si>
    <t>% Sugar</t>
  </si>
  <si>
    <t>NSC</t>
  </si>
  <si>
    <t>NFC</t>
  </si>
  <si>
    <t>% Potassium</t>
  </si>
  <si>
    <t>% Starch</t>
  </si>
  <si>
    <t xml:space="preserve">Est, Net Energy </t>
  </si>
  <si>
    <t>Milk lbs./ T. of DM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</si>
  <si>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</si>
  <si>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</si>
  <si>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</si>
  <si>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</si>
  <si>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</si>
  <si>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</si>
  <si>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</si>
  <si>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</si>
  <si>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</si>
  <si>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</si>
  <si>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</si>
  <si>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</si>
  <si>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</si>
  <si>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</si>
  <si>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</si>
  <si>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</si>
  <si>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</si>
  <si>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</si>
  <si>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</si>
  <si>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</si>
  <si>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</si>
  <si>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</si>
  <si>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</si>
  <si>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</si>
  <si>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</si>
  <si>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</si>
  <si>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</si>
  <si>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</si>
  <si>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</si>
  <si>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</si>
  <si>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</si>
  <si>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</si>
  <si>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</si>
  <si>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</si>
  <si>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</si>
  <si>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</si>
  <si>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</si>
  <si>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</si>
  <si>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Column372</t>
  </si>
  <si>
    <t>Millk # per Acre</t>
  </si>
  <si>
    <t>KKCS1</t>
  </si>
  <si>
    <t>Plant Population</t>
  </si>
  <si>
    <t>KKCS2</t>
  </si>
  <si>
    <t>CORN</t>
  </si>
  <si>
    <t>KKCS3</t>
  </si>
  <si>
    <t>KKCS4</t>
  </si>
  <si>
    <t>KKCS5</t>
  </si>
  <si>
    <t>KKCS6</t>
  </si>
  <si>
    <t>KKSC7</t>
  </si>
  <si>
    <t>KKCS8</t>
  </si>
  <si>
    <t>KKCS9</t>
  </si>
  <si>
    <t>KKSC10</t>
  </si>
  <si>
    <t>KKSC11</t>
  </si>
  <si>
    <t>KKCS12</t>
  </si>
  <si>
    <t>008</t>
  </si>
  <si>
    <t>0606</t>
  </si>
  <si>
    <t>AUGUSTA</t>
  </si>
  <si>
    <t>NDF Digestability 30 Hr.</t>
  </si>
  <si>
    <t>2013 Leabrook Ag Cover Crop / Forage Plot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</si>
</sst>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/d/yy;@"/>
    <numFmt numFmtId="165" formatCode="0.0"/>
    <numFmt numFmtId="166" formatCode="m/d;@"/>
    <numFmt numFmtId="167" formatCode="#\ ??/16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trike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9" fontId="0" fillId="0" borderId="0" xfId="0" applyNumberFormat="1"/>
    <xf numFmtId="165" fontId="0" fillId="0" borderId="0" xfId="0" applyNumberFormat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/>
    </xf>
    <xf numFmtId="166" fontId="0" fillId="0" borderId="0" xfId="0" applyNumberFormat="1"/>
    <xf numFmtId="0" fontId="1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/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40"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0.0"/>
      <alignment horizontal="center" vertical="center" textRotation="0" wrapText="0" indent="0" justifyLastLine="0" shrinkToFit="0" readingOrder="0"/>
    </dxf>
    <dxf>
      <numFmt numFmtId="13" formatCode="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m/d;@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numFmt numFmtId="166" formatCode="m/d;@"/>
      <alignment horizontal="center" vertical="center" textRotation="0" wrapText="0" indent="0" justifyLastLine="0" shrinkToFit="0" readingOrder="0"/>
    </dxf>
    <dxf>
      <numFmt numFmtId="167" formatCode="#\ ??/16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4" formatCode="m/d/yy;@"/>
      <fill>
        <patternFill patternType="solid">
          <fgColor indexed="64"/>
          <bgColor rgb="FFFFFF00"/>
        </patternFill>
      </fill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3:AM15" totalsRowShown="0" headerRowDxfId="39" dataDxfId="38">
  <autoFilter ref="A3:AM15"/>
  <sortState ref="A4:AM15">
    <sortCondition ref="A3:A15"/>
  </sortState>
  <tableColumns count="39">
    <tableColumn id="1" name="Column1" dataDxfId="37"/>
    <tableColumn id="2" name="Column2" dataDxfId="36"/>
    <tableColumn id="3" name="Column3" dataDxfId="35"/>
    <tableColumn id="4" name="Column4"/>
    <tableColumn id="5" name="Column5" dataDxfId="34"/>
    <tableColumn id="6" name="Column6" dataDxfId="33"/>
    <tableColumn id="7" name="Column7" dataDxfId="32"/>
    <tableColumn id="8" name="Column8" dataDxfId="31"/>
    <tableColumn id="9" name="Column9" dataDxfId="30"/>
    <tableColumn id="10" name="Column10" dataDxfId="29"/>
    <tableColumn id="11" name="Column11" dataDxfId="28"/>
    <tableColumn id="12" name="Column12" dataDxfId="27"/>
    <tableColumn id="13" name="Column13" dataDxfId="26"/>
    <tableColumn id="14" name="Column14" dataDxfId="25"/>
    <tableColumn id="15" name="Column15" dataDxfId="24"/>
    <tableColumn id="16" name="Column16" dataDxfId="23"/>
    <tableColumn id="17" name="Column17" dataDxfId="22">
      <calculatedColumnFormula>O4*P4/43560</calculatedColumnFormula>
    </tableColumn>
    <tableColumn id="18" name="Column18" dataDxfId="21"/>
    <tableColumn id="19" name="Column19" dataDxfId="20"/>
    <tableColumn id="20" name="Column20" dataDxfId="19">
      <calculatedColumnFormula>(1-S4)*R4/Q4/2000</calculatedColumnFormula>
    </tableColumn>
    <tableColumn id="21" name="Column21" dataDxfId="18">
      <calculatedColumnFormula>T4/0.35</calculatedColumnFormula>
    </tableColumn>
    <tableColumn id="22" name="Column22" dataDxfId="17"/>
    <tableColumn id="23" name="Column23" dataDxfId="16"/>
    <tableColumn id="24" name="Column24" dataDxfId="15"/>
    <tableColumn id="25" name="Column25" dataDxfId="14"/>
    <tableColumn id="26" name="Column26" dataDxfId="13"/>
    <tableColumn id="27" name="Column27" dataDxfId="12"/>
    <tableColumn id="28" name="Column28" dataDxfId="11"/>
    <tableColumn id="29" name="Column29" dataDxfId="10"/>
    <tableColumn id="30" name="Column30" dataDxfId="9"/>
    <tableColumn id="31" name="Column31" dataDxfId="8"/>
    <tableColumn id="32" name="Column32" dataDxfId="7"/>
    <tableColumn id="33" name="Column33" dataDxfId="6"/>
    <tableColumn id="34" name="Column34" dataDxfId="5"/>
    <tableColumn id="35" name="Column35" dataDxfId="4"/>
    <tableColumn id="36" name="Column36" dataDxfId="3"/>
    <tableColumn id="37" name="Column37" dataDxfId="2"/>
    <tableColumn id="39" name="Column372" dataDxfId="1">
      <calculatedColumnFormula>Table2[[#This Row],[Column37]]*Table2[[#This Row],[Column20]]</calculatedColumnFormula>
    </tableColumn>
    <tableColumn id="38" name="Column38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5"/>
  <sheetViews>
    <sheetView tabSelected="1" zoomScale="70" zoomScaleNormal="70" workbookViewId="0">
      <pane ySplit="3" topLeftCell="A4" activePane="bottomLeft" state="frozen"/>
      <selection pane="bottomLeft" sqref="A1:AM1"/>
    </sheetView>
  </sheetViews>
  <sheetFormatPr defaultRowHeight="14.4" x14ac:dyDescent="0.3"/>
  <cols>
    <col min="1" max="1" width="7" customWidth="1"/>
    <col min="2" max="2" width="7.33203125" customWidth="1"/>
    <col min="3" max="3" width="12" style="4" customWidth="1"/>
    <col min="4" max="4" width="9.33203125" style="3" customWidth="1"/>
    <col min="5" max="5" width="10" customWidth="1"/>
    <col min="6" max="6" width="8.44140625" style="5" customWidth="1"/>
    <col min="7" max="7" width="7" customWidth="1"/>
    <col min="8" max="8" width="7.5546875" customWidth="1"/>
    <col min="9" max="9" width="4.5546875" customWidth="1"/>
    <col min="10" max="10" width="5.44140625" customWidth="1"/>
    <col min="11" max="11" width="6.33203125" customWidth="1"/>
    <col min="12" max="12" width="5.44140625" customWidth="1"/>
    <col min="13" max="13" width="4.6640625" style="15" customWidth="1"/>
    <col min="14" max="14" width="4.6640625" customWidth="1"/>
    <col min="15" max="15" width="3.5546875" customWidth="1"/>
    <col min="16" max="16" width="4.44140625" customWidth="1"/>
    <col min="17" max="17" width="6.44140625" customWidth="1"/>
    <col min="18" max="18" width="5.6640625" customWidth="1"/>
    <col min="19" max="19" width="5.33203125" style="9" customWidth="1"/>
    <col min="20" max="20" width="4.88671875" style="11" customWidth="1"/>
    <col min="21" max="21" width="6.44140625" customWidth="1"/>
    <col min="22" max="22" width="5.109375" customWidth="1"/>
    <col min="23" max="23" width="5.33203125" customWidth="1"/>
    <col min="24" max="24" width="5.44140625" customWidth="1"/>
    <col min="25" max="26" width="5.109375" customWidth="1"/>
    <col min="27" max="27" width="5.44140625" customWidth="1"/>
    <col min="28" max="28" width="5.6640625" customWidth="1"/>
    <col min="29" max="29" width="5.33203125" customWidth="1"/>
    <col min="30" max="30" width="6.33203125" customWidth="1"/>
    <col min="31" max="31" width="5.88671875" customWidth="1"/>
    <col min="32" max="32" width="5.109375" customWidth="1"/>
    <col min="33" max="33" width="4.44140625" customWidth="1"/>
    <col min="34" max="34" width="5.33203125" customWidth="1"/>
    <col min="35" max="35" width="5.88671875" customWidth="1"/>
    <col min="36" max="36" width="5.44140625" customWidth="1"/>
    <col min="37" max="37" width="17.33203125" customWidth="1"/>
    <col min="38" max="38" width="8.6640625" style="19" customWidth="1"/>
    <col min="39" max="39" width="30.109375" style="13" customWidth="1"/>
  </cols>
  <sheetData>
    <row r="1" spans="1:39" ht="27" customHeight="1" x14ac:dyDescent="0.3">
      <c r="A1" s="38" t="s">
        <v>94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s="7" customFormat="1" ht="49.5" customHeight="1" x14ac:dyDescent="0.3">
      <c r="A2" s="16" t="s">
        <v>0</v>
      </c>
      <c r="B2" s="20" t="s">
        <v>1</v>
      </c>
      <c r="C2" s="21" t="s">
        <v>21</v>
      </c>
      <c r="D2" s="16" t="s">
        <v>2</v>
      </c>
      <c r="E2" s="16" t="s">
        <v>22</v>
      </c>
      <c r="F2" s="22" t="s">
        <v>3</v>
      </c>
      <c r="G2" s="16" t="s">
        <v>77</v>
      </c>
      <c r="H2" s="16" t="s">
        <v>4</v>
      </c>
      <c r="I2" s="16" t="s">
        <v>5</v>
      </c>
      <c r="J2" s="16" t="s">
        <v>25</v>
      </c>
      <c r="K2" s="16" t="s">
        <v>6</v>
      </c>
      <c r="L2" s="16" t="s">
        <v>7</v>
      </c>
      <c r="M2" s="23" t="s">
        <v>8</v>
      </c>
      <c r="N2" s="16" t="s">
        <v>9</v>
      </c>
      <c r="O2" s="16" t="s">
        <v>10</v>
      </c>
      <c r="P2" s="16" t="s">
        <v>11</v>
      </c>
      <c r="Q2" s="16" t="s">
        <v>23</v>
      </c>
      <c r="R2" s="16" t="s">
        <v>12</v>
      </c>
      <c r="S2" s="24" t="s">
        <v>24</v>
      </c>
      <c r="T2" s="25" t="s">
        <v>14</v>
      </c>
      <c r="U2" s="16" t="s">
        <v>13</v>
      </c>
      <c r="V2" s="16" t="s">
        <v>15</v>
      </c>
      <c r="W2" s="26" t="s">
        <v>26</v>
      </c>
      <c r="X2" s="16" t="s">
        <v>16</v>
      </c>
      <c r="Y2" s="16" t="s">
        <v>17</v>
      </c>
      <c r="Z2" s="16" t="s">
        <v>93</v>
      </c>
      <c r="AA2" s="16" t="s">
        <v>27</v>
      </c>
      <c r="AB2" s="16" t="s">
        <v>18</v>
      </c>
      <c r="AC2" s="16" t="s">
        <v>34</v>
      </c>
      <c r="AD2" s="16" t="s">
        <v>19</v>
      </c>
      <c r="AE2" s="16" t="s">
        <v>32</v>
      </c>
      <c r="AF2" s="16" t="s">
        <v>28</v>
      </c>
      <c r="AG2" s="27" t="s">
        <v>33</v>
      </c>
      <c r="AH2" s="16" t="s">
        <v>29</v>
      </c>
      <c r="AI2" s="16" t="s">
        <v>30</v>
      </c>
      <c r="AJ2" s="16" t="s">
        <v>31</v>
      </c>
      <c r="AK2" s="16" t="s">
        <v>35</v>
      </c>
      <c r="AL2" s="28" t="s">
        <v>75</v>
      </c>
      <c r="AM2" s="16" t="s">
        <v>20</v>
      </c>
    </row>
    <row r="3" spans="1:39" s="1" customFormat="1" ht="28.5" customHeight="1" x14ac:dyDescent="0.3">
      <c r="A3" s="1" t="s">
        <v>36</v>
      </c>
      <c r="B3" s="1" t="s">
        <v>37</v>
      </c>
      <c r="C3" s="16" t="s">
        <v>38</v>
      </c>
      <c r="D3" s="2" t="s">
        <v>39</v>
      </c>
      <c r="E3" s="1" t="s">
        <v>40</v>
      </c>
      <c r="F3" s="6" t="s">
        <v>41</v>
      </c>
      <c r="G3" s="1" t="s">
        <v>42</v>
      </c>
      <c r="H3" s="1" t="s">
        <v>43</v>
      </c>
      <c r="I3" s="1" t="s">
        <v>44</v>
      </c>
      <c r="J3" s="1" t="s">
        <v>45</v>
      </c>
      <c r="K3" s="17" t="s">
        <v>46</v>
      </c>
      <c r="L3" s="14" t="s">
        <v>47</v>
      </c>
      <c r="M3" s="14" t="s">
        <v>48</v>
      </c>
      <c r="N3" s="1" t="s">
        <v>49</v>
      </c>
      <c r="O3" s="1" t="s">
        <v>50</v>
      </c>
      <c r="P3" s="1" t="s">
        <v>51</v>
      </c>
      <c r="Q3" s="1" t="s">
        <v>52</v>
      </c>
      <c r="R3" s="1" t="s">
        <v>53</v>
      </c>
      <c r="S3" s="8" t="s">
        <v>54</v>
      </c>
      <c r="T3" s="10" t="s">
        <v>55</v>
      </c>
      <c r="U3" s="1" t="s">
        <v>56</v>
      </c>
      <c r="V3" s="1" t="s">
        <v>57</v>
      </c>
      <c r="W3" s="1" t="s">
        <v>58</v>
      </c>
      <c r="X3" s="1" t="s">
        <v>59</v>
      </c>
      <c r="Y3" s="1" t="s">
        <v>60</v>
      </c>
      <c r="Z3" s="1" t="s">
        <v>61</v>
      </c>
      <c r="AA3" s="1" t="s">
        <v>62</v>
      </c>
      <c r="AB3" s="1" t="s">
        <v>63</v>
      </c>
      <c r="AC3" s="1" t="s">
        <v>64</v>
      </c>
      <c r="AD3" s="1" t="s">
        <v>65</v>
      </c>
      <c r="AE3" s="1" t="s">
        <v>66</v>
      </c>
      <c r="AF3" s="1" t="s">
        <v>67</v>
      </c>
      <c r="AG3" s="1" t="s">
        <v>68</v>
      </c>
      <c r="AH3" s="1" t="s">
        <v>69</v>
      </c>
      <c r="AI3" s="1" t="s">
        <v>70</v>
      </c>
      <c r="AJ3" s="1" t="s">
        <v>71</v>
      </c>
      <c r="AK3" s="1" t="s">
        <v>72</v>
      </c>
      <c r="AL3" s="18" t="s">
        <v>74</v>
      </c>
      <c r="AM3" s="12" t="s">
        <v>73</v>
      </c>
    </row>
    <row r="4" spans="1:39" s="1" customFormat="1" ht="28.5" customHeight="1" x14ac:dyDescent="0.3">
      <c r="A4" s="1">
        <v>1</v>
      </c>
      <c r="B4" s="1" t="s">
        <v>76</v>
      </c>
      <c r="C4" s="2">
        <v>5462</v>
      </c>
      <c r="D4" s="2" t="s">
        <v>79</v>
      </c>
      <c r="E4" s="1" t="s">
        <v>92</v>
      </c>
      <c r="F4" s="6"/>
      <c r="K4" s="17"/>
      <c r="L4" s="14"/>
      <c r="M4" s="14"/>
      <c r="O4" s="1">
        <v>15</v>
      </c>
      <c r="P4" s="1">
        <v>355</v>
      </c>
      <c r="Q4" s="1">
        <f t="shared" ref="Q4:Q15" si="0">O4*P4/43560</f>
        <v>0.12224517906336088</v>
      </c>
      <c r="R4" s="1">
        <v>5640</v>
      </c>
      <c r="S4" s="8">
        <v>0.60099999999999998</v>
      </c>
      <c r="T4" s="10">
        <f t="shared" ref="T4:T15" si="1">(1-S4)*R4/Q4/2000</f>
        <v>9.2042893521126778</v>
      </c>
      <c r="U4" s="1">
        <f t="shared" ref="U4:U15" si="2">T4/0.35</f>
        <v>26.297969577464794</v>
      </c>
      <c r="V4" s="1">
        <v>9</v>
      </c>
      <c r="W4" s="1">
        <v>2.4</v>
      </c>
      <c r="X4" s="1">
        <v>20.399999999999999</v>
      </c>
      <c r="Y4" s="1">
        <v>35.299999999999997</v>
      </c>
      <c r="Z4" s="1">
        <v>20.6</v>
      </c>
      <c r="AC4" s="1">
        <v>73.7</v>
      </c>
      <c r="AD4" s="1">
        <v>0.77</v>
      </c>
      <c r="AE4" s="1">
        <v>0.97</v>
      </c>
      <c r="AF4" s="1">
        <v>2.92</v>
      </c>
      <c r="AG4" s="1">
        <v>36</v>
      </c>
      <c r="AK4" s="1">
        <v>3179</v>
      </c>
      <c r="AL4" s="18">
        <f>Table2[[#This Row],[Column37]]*Table2[[#This Row],[Column20]]</f>
        <v>29260.435850366204</v>
      </c>
      <c r="AM4" s="12"/>
    </row>
    <row r="5" spans="1:39" s="1" customFormat="1" ht="28.5" customHeight="1" x14ac:dyDescent="0.3">
      <c r="A5" s="1">
        <v>2</v>
      </c>
      <c r="B5" s="1" t="s">
        <v>78</v>
      </c>
      <c r="C5" s="2">
        <v>6867</v>
      </c>
      <c r="D5" s="2" t="s">
        <v>79</v>
      </c>
      <c r="E5" s="1" t="s">
        <v>92</v>
      </c>
      <c r="F5" s="6"/>
      <c r="K5" s="17"/>
      <c r="L5" s="14"/>
      <c r="M5" s="14"/>
      <c r="O5" s="1">
        <v>15</v>
      </c>
      <c r="P5" s="1">
        <v>355</v>
      </c>
      <c r="Q5" s="1">
        <f t="shared" si="0"/>
        <v>0.12224517906336088</v>
      </c>
      <c r="R5" s="1">
        <v>6160</v>
      </c>
      <c r="S5" s="8">
        <v>0.67700000000000005</v>
      </c>
      <c r="T5" s="10">
        <f t="shared" si="1"/>
        <v>8.1380714366197164</v>
      </c>
      <c r="U5" s="1">
        <f t="shared" si="2"/>
        <v>23.251632676056335</v>
      </c>
      <c r="V5" s="1">
        <v>8.9</v>
      </c>
      <c r="W5" s="1">
        <v>2.4</v>
      </c>
      <c r="X5" s="1">
        <v>20.9</v>
      </c>
      <c r="Y5" s="1">
        <v>35.299999999999997</v>
      </c>
      <c r="Z5" s="1">
        <v>20.2</v>
      </c>
      <c r="AC5" s="1">
        <v>74.5</v>
      </c>
      <c r="AD5" s="1">
        <v>0.78</v>
      </c>
      <c r="AE5" s="1">
        <v>0.8</v>
      </c>
      <c r="AF5" s="1">
        <v>3.15</v>
      </c>
      <c r="AG5" s="1">
        <v>37.299999999999997</v>
      </c>
      <c r="AK5" s="1">
        <v>3656</v>
      </c>
      <c r="AL5" s="18">
        <f>Table2[[#This Row],[Column37]]*Table2[[#This Row],[Column20]]</f>
        <v>29752.789172281682</v>
      </c>
      <c r="AM5" s="12"/>
    </row>
    <row r="6" spans="1:39" s="1" customFormat="1" ht="28.5" customHeight="1" x14ac:dyDescent="0.3">
      <c r="A6" s="1">
        <v>3</v>
      </c>
      <c r="B6" s="1" t="s">
        <v>80</v>
      </c>
      <c r="C6" s="36" t="s">
        <v>90</v>
      </c>
      <c r="D6" s="2" t="s">
        <v>79</v>
      </c>
      <c r="E6" s="1" t="s">
        <v>92</v>
      </c>
      <c r="F6" s="6"/>
      <c r="K6" s="17"/>
      <c r="L6" s="14"/>
      <c r="M6" s="14"/>
      <c r="O6" s="1">
        <v>15</v>
      </c>
      <c r="P6" s="1">
        <v>355</v>
      </c>
      <c r="Q6" s="1">
        <f t="shared" si="0"/>
        <v>0.12224517906336088</v>
      </c>
      <c r="R6" s="1">
        <v>5760</v>
      </c>
      <c r="S6" s="8">
        <v>0.65100000000000002</v>
      </c>
      <c r="T6" s="10">
        <f t="shared" si="1"/>
        <v>8.222164732394365</v>
      </c>
      <c r="U6" s="1">
        <f t="shared" si="2"/>
        <v>23.491899235412472</v>
      </c>
      <c r="V6" s="1">
        <v>8.1</v>
      </c>
      <c r="W6" s="1">
        <v>2.2999999999999998</v>
      </c>
      <c r="X6" s="1">
        <v>21.2</v>
      </c>
      <c r="Y6" s="1">
        <v>35.9</v>
      </c>
      <c r="Z6" s="1">
        <v>20.2</v>
      </c>
      <c r="AC6" s="1">
        <v>74.3</v>
      </c>
      <c r="AD6" s="1">
        <v>0.78</v>
      </c>
      <c r="AE6" s="1">
        <v>0.82</v>
      </c>
      <c r="AF6" s="1">
        <v>3.19</v>
      </c>
      <c r="AG6" s="1">
        <v>38.5</v>
      </c>
      <c r="AK6" s="1">
        <v>3476</v>
      </c>
      <c r="AL6" s="18">
        <f>Table2[[#This Row],[Column37]]*Table2[[#This Row],[Column20]]</f>
        <v>28580.244609802812</v>
      </c>
      <c r="AM6" s="12"/>
    </row>
    <row r="7" spans="1:39" s="1" customFormat="1" ht="28.5" customHeight="1" x14ac:dyDescent="0.3">
      <c r="A7" s="1">
        <v>4</v>
      </c>
      <c r="B7" s="1" t="s">
        <v>81</v>
      </c>
      <c r="C7" s="2">
        <v>5565</v>
      </c>
      <c r="D7" s="2" t="s">
        <v>79</v>
      </c>
      <c r="E7" s="1" t="s">
        <v>92</v>
      </c>
      <c r="F7" s="6"/>
      <c r="K7" s="17"/>
      <c r="L7" s="14"/>
      <c r="M7" s="14"/>
      <c r="O7" s="1">
        <v>15</v>
      </c>
      <c r="P7" s="1">
        <v>355</v>
      </c>
      <c r="Q7" s="1">
        <f t="shared" si="0"/>
        <v>0.12224517906336088</v>
      </c>
      <c r="R7" s="1">
        <v>5400</v>
      </c>
      <c r="S7" s="8">
        <v>0.59899999999999998</v>
      </c>
      <c r="T7" s="10">
        <f t="shared" si="1"/>
        <v>8.8567909859154934</v>
      </c>
      <c r="U7" s="1">
        <f t="shared" si="2"/>
        <v>25.305117102615696</v>
      </c>
      <c r="V7" s="1">
        <v>8.9</v>
      </c>
      <c r="W7" s="1">
        <v>2.1</v>
      </c>
      <c r="X7" s="1">
        <v>17.7</v>
      </c>
      <c r="Y7" s="1">
        <v>31.6</v>
      </c>
      <c r="Z7" s="1">
        <v>17.7</v>
      </c>
      <c r="AC7" s="1">
        <v>76.7</v>
      </c>
      <c r="AD7" s="1">
        <v>0.8</v>
      </c>
      <c r="AE7" s="1">
        <v>0.77</v>
      </c>
      <c r="AF7" s="1">
        <v>3.09</v>
      </c>
      <c r="AG7" s="1">
        <v>43.1</v>
      </c>
      <c r="AK7" s="1">
        <v>3333</v>
      </c>
      <c r="AL7" s="18">
        <f>Table2[[#This Row],[Column37]]*Table2[[#This Row],[Column20]]</f>
        <v>29519.684356056339</v>
      </c>
      <c r="AM7" s="12"/>
    </row>
    <row r="8" spans="1:39" s="1" customFormat="1" ht="28.5" customHeight="1" x14ac:dyDescent="0.3">
      <c r="A8" s="1">
        <v>5</v>
      </c>
      <c r="B8" s="1" t="s">
        <v>82</v>
      </c>
      <c r="C8" s="2">
        <v>5462</v>
      </c>
      <c r="D8" s="2" t="s">
        <v>79</v>
      </c>
      <c r="E8" s="1" t="s">
        <v>92</v>
      </c>
      <c r="F8" s="6"/>
      <c r="K8" s="17"/>
      <c r="L8" s="14"/>
      <c r="M8" s="14"/>
      <c r="O8" s="1">
        <v>15</v>
      </c>
      <c r="P8" s="1">
        <v>355</v>
      </c>
      <c r="Q8" s="1">
        <f t="shared" si="0"/>
        <v>0.12224517906336088</v>
      </c>
      <c r="R8" s="1">
        <v>5760</v>
      </c>
      <c r="S8" s="8">
        <v>0.60499999999999998</v>
      </c>
      <c r="T8" s="10">
        <f t="shared" si="1"/>
        <v>9.3058884507042254</v>
      </c>
      <c r="U8" s="1">
        <f t="shared" si="2"/>
        <v>26.588252716297788</v>
      </c>
      <c r="V8" s="1">
        <v>8</v>
      </c>
      <c r="W8" s="1">
        <v>2</v>
      </c>
      <c r="X8" s="1">
        <v>18.3</v>
      </c>
      <c r="Y8" s="1">
        <v>32.5</v>
      </c>
      <c r="Z8" s="1">
        <v>19.100000000000001</v>
      </c>
      <c r="AC8" s="1">
        <v>75.900000000000006</v>
      </c>
      <c r="AD8" s="1">
        <v>0.79</v>
      </c>
      <c r="AE8" s="1">
        <v>0.71</v>
      </c>
      <c r="AF8" s="1">
        <v>2.72</v>
      </c>
      <c r="AG8" s="1">
        <v>42</v>
      </c>
      <c r="AK8" s="1">
        <v>3351</v>
      </c>
      <c r="AL8" s="18">
        <f>Table2[[#This Row],[Column37]]*Table2[[#This Row],[Column20]]</f>
        <v>31184.032198309858</v>
      </c>
      <c r="AM8" s="12"/>
    </row>
    <row r="9" spans="1:39" s="1" customFormat="1" ht="28.5" customHeight="1" x14ac:dyDescent="0.3">
      <c r="A9" s="1">
        <v>6</v>
      </c>
      <c r="B9" s="1" t="s">
        <v>83</v>
      </c>
      <c r="C9" s="2">
        <v>5465</v>
      </c>
      <c r="D9" s="2" t="s">
        <v>79</v>
      </c>
      <c r="E9" s="1" t="s">
        <v>92</v>
      </c>
      <c r="F9" s="6"/>
      <c r="K9" s="17"/>
      <c r="L9" s="14"/>
      <c r="M9" s="14"/>
      <c r="O9" s="1">
        <v>15</v>
      </c>
      <c r="P9" s="1">
        <v>355</v>
      </c>
      <c r="Q9" s="1">
        <f t="shared" si="0"/>
        <v>0.12224517906336088</v>
      </c>
      <c r="R9" s="1">
        <v>5840</v>
      </c>
      <c r="S9" s="8">
        <v>0.61599999999999999</v>
      </c>
      <c r="T9" s="10">
        <f t="shared" si="1"/>
        <v>9.1723862535211271</v>
      </c>
      <c r="U9" s="1">
        <f t="shared" si="2"/>
        <v>26.20681786720322</v>
      </c>
      <c r="V9" s="1">
        <v>8.8000000000000007</v>
      </c>
      <c r="W9" s="1">
        <v>2.2999999999999998</v>
      </c>
      <c r="X9" s="1">
        <v>18.7</v>
      </c>
      <c r="Y9" s="1">
        <v>32.9</v>
      </c>
      <c r="Z9" s="1">
        <v>19.3</v>
      </c>
      <c r="AC9" s="1">
        <v>75.8</v>
      </c>
      <c r="AD9" s="1">
        <v>0.79</v>
      </c>
      <c r="AE9" s="1">
        <v>0.85</v>
      </c>
      <c r="AF9" s="1">
        <v>2.87</v>
      </c>
      <c r="AG9" s="1">
        <v>39.9</v>
      </c>
      <c r="AK9" s="1">
        <v>3427</v>
      </c>
      <c r="AL9" s="18">
        <f>Table2[[#This Row],[Column37]]*Table2[[#This Row],[Column20]]</f>
        <v>31433.767690816901</v>
      </c>
    </row>
    <row r="10" spans="1:39" s="1" customFormat="1" ht="28.5" customHeight="1" x14ac:dyDescent="0.3">
      <c r="A10" s="1">
        <v>7</v>
      </c>
      <c r="B10" s="1" t="s">
        <v>84</v>
      </c>
      <c r="C10" s="2">
        <v>6164</v>
      </c>
      <c r="D10" s="2" t="s">
        <v>79</v>
      </c>
      <c r="E10" s="1" t="s">
        <v>92</v>
      </c>
      <c r="F10" s="6"/>
      <c r="K10" s="17"/>
      <c r="L10" s="14"/>
      <c r="M10" s="14"/>
      <c r="O10" s="1">
        <v>15</v>
      </c>
      <c r="P10" s="1">
        <v>355</v>
      </c>
      <c r="Q10" s="1">
        <f t="shared" si="0"/>
        <v>0.12224517906336088</v>
      </c>
      <c r="R10" s="1">
        <v>5320</v>
      </c>
      <c r="S10" s="8">
        <v>0.56399999999999995</v>
      </c>
      <c r="T10" s="10">
        <f t="shared" si="1"/>
        <v>9.4871634929577482</v>
      </c>
      <c r="U10" s="1">
        <f t="shared" si="2"/>
        <v>27.106181408450709</v>
      </c>
      <c r="V10" s="1">
        <v>8.1999999999999993</v>
      </c>
      <c r="W10" s="1">
        <v>2</v>
      </c>
      <c r="X10" s="1">
        <v>16.5</v>
      </c>
      <c r="Y10" s="1">
        <v>30.2</v>
      </c>
      <c r="Z10" s="1">
        <v>17.2</v>
      </c>
      <c r="AC10" s="1">
        <v>76.8</v>
      </c>
      <c r="AD10" s="1">
        <v>0.8</v>
      </c>
      <c r="AE10" s="1">
        <v>0.7</v>
      </c>
      <c r="AF10" s="1">
        <v>2.72</v>
      </c>
      <c r="AG10" s="1">
        <v>46.4</v>
      </c>
      <c r="AK10" s="1">
        <v>3068</v>
      </c>
      <c r="AL10" s="18">
        <f>Table2[[#This Row],[Column37]]*Table2[[#This Row],[Column20]]</f>
        <v>29106.617596394372</v>
      </c>
      <c r="AM10" s="12"/>
    </row>
    <row r="11" spans="1:39" s="1" customFormat="1" ht="28.5" customHeight="1" x14ac:dyDescent="0.3">
      <c r="A11" s="1">
        <v>8</v>
      </c>
      <c r="B11" s="1" t="s">
        <v>85</v>
      </c>
      <c r="C11" s="2">
        <v>7664</v>
      </c>
      <c r="D11" s="2" t="s">
        <v>79</v>
      </c>
      <c r="E11" s="1" t="s">
        <v>92</v>
      </c>
      <c r="F11" s="6"/>
      <c r="K11" s="17"/>
      <c r="L11" s="14"/>
      <c r="M11" s="14"/>
      <c r="O11" s="1">
        <v>15</v>
      </c>
      <c r="P11" s="1">
        <v>355</v>
      </c>
      <c r="Q11" s="1">
        <f t="shared" si="0"/>
        <v>0.12224517906336088</v>
      </c>
      <c r="R11" s="1">
        <v>6560</v>
      </c>
      <c r="S11" s="8">
        <v>0.66500000000000004</v>
      </c>
      <c r="T11" s="10">
        <f t="shared" si="1"/>
        <v>8.9884935211267596</v>
      </c>
      <c r="U11" s="1">
        <f t="shared" si="2"/>
        <v>25.681410060362172</v>
      </c>
      <c r="V11" s="1">
        <v>8.6999999999999993</v>
      </c>
      <c r="W11" s="1">
        <v>2.1</v>
      </c>
      <c r="X11" s="1">
        <v>15.2</v>
      </c>
      <c r="Y11" s="1">
        <v>28.6</v>
      </c>
      <c r="Z11" s="1">
        <v>17</v>
      </c>
      <c r="AC11" s="1">
        <v>77.7</v>
      </c>
      <c r="AD11" s="1">
        <v>0.81</v>
      </c>
      <c r="AE11" s="1">
        <v>0.7</v>
      </c>
      <c r="AF11" s="1">
        <v>2.68</v>
      </c>
      <c r="AG11" s="1">
        <v>46.5</v>
      </c>
      <c r="AK11" s="1">
        <v>3843</v>
      </c>
      <c r="AL11" s="18">
        <f>Table2[[#This Row],[Column37]]*Table2[[#This Row],[Column20]]</f>
        <v>34542.780601690138</v>
      </c>
      <c r="AM11" s="12"/>
    </row>
    <row r="12" spans="1:39" s="1" customFormat="1" ht="28.5" customHeight="1" x14ac:dyDescent="0.3">
      <c r="A12" s="1">
        <v>9</v>
      </c>
      <c r="B12" s="1" t="s">
        <v>86</v>
      </c>
      <c r="C12" s="16">
        <v>5462</v>
      </c>
      <c r="D12" s="2" t="s">
        <v>79</v>
      </c>
      <c r="E12" s="12" t="s">
        <v>92</v>
      </c>
      <c r="F12" s="6"/>
      <c r="K12" s="17"/>
      <c r="L12" s="14"/>
      <c r="M12" s="14"/>
      <c r="O12" s="1">
        <v>15</v>
      </c>
      <c r="P12" s="1">
        <v>355</v>
      </c>
      <c r="Q12" s="1">
        <f t="shared" si="0"/>
        <v>0.12224517906336088</v>
      </c>
      <c r="R12" s="1">
        <v>6100</v>
      </c>
      <c r="S12" s="8">
        <v>0.62</v>
      </c>
      <c r="T12" s="10">
        <f t="shared" si="1"/>
        <v>9.4809464788732409</v>
      </c>
      <c r="U12" s="1">
        <f t="shared" si="2"/>
        <v>27.088418511066404</v>
      </c>
      <c r="V12" s="1">
        <v>8</v>
      </c>
      <c r="W12" s="1">
        <v>1.9</v>
      </c>
      <c r="X12" s="1">
        <v>19.100000000000001</v>
      </c>
      <c r="Y12" s="1">
        <v>34</v>
      </c>
      <c r="Z12" s="1">
        <v>19.7</v>
      </c>
      <c r="AC12" s="1">
        <v>75.5</v>
      </c>
      <c r="AD12" s="1">
        <v>0.79</v>
      </c>
      <c r="AE12" s="1">
        <v>0.76</v>
      </c>
      <c r="AF12" s="1">
        <v>2.89</v>
      </c>
      <c r="AG12" s="1">
        <v>40.799999999999997</v>
      </c>
      <c r="AK12" s="1">
        <v>3403</v>
      </c>
      <c r="AL12" s="18">
        <f>Table2[[#This Row],[Column37]]*Table2[[#This Row],[Column20]]</f>
        <v>32263.660867605638</v>
      </c>
      <c r="AM12" s="12"/>
    </row>
    <row r="13" spans="1:39" s="1" customFormat="1" ht="28.5" customHeight="1" x14ac:dyDescent="0.3">
      <c r="A13" s="1">
        <v>10</v>
      </c>
      <c r="B13" s="1" t="s">
        <v>87</v>
      </c>
      <c r="C13" s="37" t="s">
        <v>91</v>
      </c>
      <c r="D13" s="2" t="s">
        <v>79</v>
      </c>
      <c r="E13" s="12" t="s">
        <v>92</v>
      </c>
      <c r="F13" s="6"/>
      <c r="K13" s="17"/>
      <c r="L13" s="14"/>
      <c r="M13" s="14"/>
      <c r="O13" s="1">
        <v>15</v>
      </c>
      <c r="P13" s="1">
        <v>355</v>
      </c>
      <c r="Q13" s="1">
        <f t="shared" si="0"/>
        <v>0.12224517906336088</v>
      </c>
      <c r="R13" s="1">
        <v>5740</v>
      </c>
      <c r="S13" s="8">
        <v>0.63400000000000001</v>
      </c>
      <c r="T13" s="10">
        <f t="shared" si="1"/>
        <v>8.5927314929577481</v>
      </c>
      <c r="U13" s="1">
        <f t="shared" si="2"/>
        <v>24.550661408450711</v>
      </c>
      <c r="V13" s="1">
        <v>8</v>
      </c>
      <c r="W13" s="1">
        <v>2.2999999999999998</v>
      </c>
      <c r="X13" s="1">
        <v>21.8</v>
      </c>
      <c r="Y13" s="1">
        <v>37.299999999999997</v>
      </c>
      <c r="Z13" s="1">
        <v>21.3</v>
      </c>
      <c r="AC13" s="1">
        <v>73.7</v>
      </c>
      <c r="AD13" s="1">
        <v>0.77</v>
      </c>
      <c r="AE13" s="1">
        <v>0.79</v>
      </c>
      <c r="AF13" s="1">
        <v>3.18</v>
      </c>
      <c r="AG13" s="1">
        <v>36.1</v>
      </c>
      <c r="AK13" s="1">
        <v>3358</v>
      </c>
      <c r="AL13" s="18">
        <f>Table2[[#This Row],[Column37]]*Table2[[#This Row],[Column20]]</f>
        <v>28854.392353352119</v>
      </c>
      <c r="AM13" s="12"/>
    </row>
    <row r="14" spans="1:39" s="1" customFormat="1" ht="28.5" customHeight="1" x14ac:dyDescent="0.3">
      <c r="A14" s="30">
        <v>11</v>
      </c>
      <c r="B14" s="30" t="s">
        <v>88</v>
      </c>
      <c r="C14" s="31">
        <v>720</v>
      </c>
      <c r="D14" s="31" t="s">
        <v>79</v>
      </c>
      <c r="E14" s="30" t="s">
        <v>92</v>
      </c>
      <c r="F14" s="6"/>
      <c r="G14" s="30"/>
      <c r="H14" s="30"/>
      <c r="I14" s="30"/>
      <c r="J14" s="30"/>
      <c r="K14" s="32"/>
      <c r="L14" s="29"/>
      <c r="M14" s="14"/>
      <c r="N14" s="30"/>
      <c r="O14" s="1">
        <v>15</v>
      </c>
      <c r="P14" s="1">
        <v>355</v>
      </c>
      <c r="Q14" s="30">
        <f t="shared" si="0"/>
        <v>0.12224517906336088</v>
      </c>
      <c r="R14" s="30">
        <v>5660</v>
      </c>
      <c r="S14" s="33">
        <v>0.629</v>
      </c>
      <c r="T14" s="34">
        <f t="shared" si="1"/>
        <v>8.5887231549295784</v>
      </c>
      <c r="U14" s="30">
        <f t="shared" si="2"/>
        <v>24.539209014084513</v>
      </c>
      <c r="V14" s="30">
        <v>8.1999999999999993</v>
      </c>
      <c r="W14" s="30">
        <v>2.1</v>
      </c>
      <c r="X14" s="30">
        <v>21.2</v>
      </c>
      <c r="Y14" s="30">
        <v>36.5</v>
      </c>
      <c r="Z14" s="30">
        <v>20.3</v>
      </c>
      <c r="AA14" s="30"/>
      <c r="AB14" s="30"/>
      <c r="AC14" s="30">
        <v>73.8</v>
      </c>
      <c r="AD14" s="30">
        <v>0.77</v>
      </c>
      <c r="AE14" s="30">
        <v>0.82</v>
      </c>
      <c r="AF14" s="30">
        <v>3.24</v>
      </c>
      <c r="AG14" s="30">
        <v>38</v>
      </c>
      <c r="AH14" s="30"/>
      <c r="AI14" s="30"/>
      <c r="AJ14" s="30"/>
      <c r="AK14" s="30">
        <v>3312</v>
      </c>
      <c r="AL14" s="35">
        <f>Table2[[#This Row],[Column37]]*Table2[[#This Row],[Column20]]</f>
        <v>28445.851089126765</v>
      </c>
      <c r="AM14" s="30"/>
    </row>
    <row r="15" spans="1:39" s="1" customFormat="1" ht="28.5" customHeight="1" x14ac:dyDescent="0.3">
      <c r="A15" s="1">
        <v>12</v>
      </c>
      <c r="B15" s="1" t="s">
        <v>89</v>
      </c>
      <c r="C15" s="2">
        <v>2847</v>
      </c>
      <c r="D15" s="2" t="s">
        <v>79</v>
      </c>
      <c r="E15" s="1" t="s">
        <v>92</v>
      </c>
      <c r="F15" s="6"/>
      <c r="K15" s="17"/>
      <c r="L15" s="14"/>
      <c r="M15" s="14"/>
      <c r="N15" s="30"/>
      <c r="O15" s="1">
        <v>15</v>
      </c>
      <c r="P15" s="1">
        <v>355</v>
      </c>
      <c r="Q15" s="1">
        <f t="shared" si="0"/>
        <v>0.12224517906336088</v>
      </c>
      <c r="R15" s="1">
        <v>3780</v>
      </c>
      <c r="S15" s="8">
        <v>0.48499999999999999</v>
      </c>
      <c r="T15" s="10">
        <f t="shared" si="1"/>
        <v>7.9622771830985917</v>
      </c>
      <c r="U15" s="1">
        <f t="shared" si="2"/>
        <v>22.749363380281693</v>
      </c>
      <c r="V15" s="1">
        <v>8.1</v>
      </c>
      <c r="W15" s="1">
        <v>1.8</v>
      </c>
      <c r="X15" s="1">
        <v>21.3</v>
      </c>
      <c r="Y15" s="1">
        <v>35.799999999999997</v>
      </c>
      <c r="Z15" s="1">
        <v>20.7</v>
      </c>
      <c r="AC15" s="1">
        <v>74.5</v>
      </c>
      <c r="AD15" s="1">
        <v>0.78</v>
      </c>
      <c r="AE15" s="1">
        <v>0.83</v>
      </c>
      <c r="AF15" s="1">
        <v>3.38</v>
      </c>
      <c r="AG15" s="1">
        <v>41.4</v>
      </c>
      <c r="AK15" s="1">
        <v>2944</v>
      </c>
      <c r="AL15" s="18">
        <f>Table2[[#This Row],[Column37]]*Table2[[#This Row],[Column20]]</f>
        <v>23440.944027042253</v>
      </c>
    </row>
  </sheetData>
  <mergeCells count="1">
    <mergeCell ref="A1:AM1"/>
  </mergeCells>
  <printOptions gridLines="1"/>
  <pageMargins left="0.7" right="0.7" top="1.25" bottom="0.25" header="0.3" footer="0.3"/>
  <pageSetup scale="46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Kathryn Rawley</cp:lastModifiedBy>
  <cp:lastPrinted>2013-05-17T11:54:57Z</cp:lastPrinted>
  <dcterms:created xsi:type="dcterms:W3CDTF">2012-04-27T15:42:45Z</dcterms:created>
  <dcterms:modified xsi:type="dcterms:W3CDTF">2013-10-16T03:34:00Z</dcterms:modified>
</cp:coreProperties>
</file>